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sarimelatikencana-my.sharepoint.com/personal/andromeda_pizzahut_co_id/Documents/Documents/1PIZZA HUT/Financial Report/"/>
    </mc:Choice>
  </mc:AlternateContent>
  <xr:revisionPtr revIDLastSave="18" documentId="11_5A5E229841897A0EF7D35CDFE5F3C4D47542F59C" xr6:coauthVersionLast="47" xr6:coauthVersionMax="47" xr10:uidLastSave="{11F47407-87F5-4E8B-AA13-2365B1DEDD5F}"/>
  <bookViews>
    <workbookView xWindow="-110" yWindow="-110" windowWidth="19420" windowHeight="103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6" i="1"/>
  <c r="B35" i="1"/>
  <c r="B33" i="1"/>
  <c r="B32" i="1"/>
  <c r="B31" i="1"/>
  <c r="B25" i="1"/>
  <c r="B29" i="1"/>
  <c r="B37" i="1" l="1"/>
  <c r="B19" i="1"/>
  <c r="B34" i="1" l="1"/>
  <c r="B39" i="1"/>
  <c r="C40" i="1" l="1"/>
  <c r="C36" i="1"/>
  <c r="C35" i="1"/>
  <c r="C33" i="1"/>
  <c r="C32" i="1"/>
  <c r="C31" i="1"/>
  <c r="C25" i="1"/>
  <c r="C17" i="1"/>
  <c r="C29" i="1" s="1"/>
  <c r="D40" i="1"/>
  <c r="D37" i="1"/>
  <c r="D36" i="1"/>
  <c r="D35" i="1"/>
  <c r="D33" i="1"/>
  <c r="D32" i="1"/>
  <c r="D31" i="1"/>
  <c r="D29" i="1"/>
  <c r="D25" i="1"/>
  <c r="D19" i="1"/>
  <c r="D39" i="1" s="1"/>
  <c r="C18" i="1" l="1"/>
  <c r="C19" i="1" s="1"/>
  <c r="C37" i="1"/>
  <c r="D34" i="1"/>
  <c r="F30" i="1"/>
  <c r="F24" i="1"/>
  <c r="F23" i="1"/>
  <c r="F22" i="1"/>
  <c r="F18" i="1"/>
  <c r="F17" i="1"/>
  <c r="F11" i="1"/>
  <c r="F10" i="1"/>
  <c r="F8" i="1"/>
  <c r="F7" i="1"/>
  <c r="F6" i="1"/>
  <c r="C39" i="1" l="1"/>
  <c r="C34" i="1"/>
  <c r="F35" i="1"/>
  <c r="F40" i="1"/>
  <c r="F25" i="1"/>
  <c r="F19" i="1"/>
  <c r="F39" i="1" s="1"/>
  <c r="F36" i="1"/>
  <c r="F31" i="1"/>
  <c r="F33" i="1"/>
  <c r="F32" i="1" l="1"/>
  <c r="F34" i="1"/>
  <c r="F29" i="1"/>
  <c r="F37" i="1"/>
</calcChain>
</file>

<file path=xl/sharedStrings.xml><?xml version="1.0" encoding="utf-8"?>
<sst xmlns="http://schemas.openxmlformats.org/spreadsheetml/2006/main" count="40" uniqueCount="39">
  <si>
    <t>Penjualan Neto</t>
  </si>
  <si>
    <t>Laba Bruto</t>
  </si>
  <si>
    <t>Laba Operasi (EBIT)</t>
  </si>
  <si>
    <t>EBITDA</t>
  </si>
  <si>
    <t>Laba Tahun Berjalan</t>
  </si>
  <si>
    <t>Penghasilan Komprehensif Tahun Berjalan</t>
  </si>
  <si>
    <t>LAPORAN LABA RUGI DAN
PENGHASILAN KOMPREHENSIF LAIN</t>
  </si>
  <si>
    <t>Rata-rata Tertimbang Jumlah Saham Biasa yang Beredar (Lembar Saham)</t>
  </si>
  <si>
    <t>Laba per Saham Dasar (dalam Satuan Penuh Rupiah)</t>
  </si>
  <si>
    <t>LAPORAN POSISI KEUANGAN</t>
  </si>
  <si>
    <t>Aset</t>
  </si>
  <si>
    <t>Aset Lancar</t>
  </si>
  <si>
    <t>Aset Tidak Lancar</t>
  </si>
  <si>
    <t>Liabilitas dan Ekuitas</t>
  </si>
  <si>
    <t>Liabilitas Jangka Pendek</t>
  </si>
  <si>
    <t>Liabilitas Jangka Panjang</t>
  </si>
  <si>
    <t>RASIO KEUANGAN</t>
  </si>
  <si>
    <t>Modal Kerja Bersih</t>
  </si>
  <si>
    <t>Marjin Laba Bruto</t>
  </si>
  <si>
    <t>Imbal Hasil atas Aset</t>
  </si>
  <si>
    <t>Imbal Hasil atas Ekuitas</t>
  </si>
  <si>
    <t>Rasio EBITDA terhadap Penjualan Neto</t>
  </si>
  <si>
    <t>Rasio Lancar</t>
  </si>
  <si>
    <t>Rasio Utang Berbunga terhadap Ekuitas</t>
  </si>
  <si>
    <t>Rasio Liabilitas terhadap Aset</t>
  </si>
  <si>
    <t>Rasio Liabilitas terhadap Ekuitas</t>
  </si>
  <si>
    <t>Jumlah Aset</t>
  </si>
  <si>
    <t>Jumlah Liabilitas dan Ekuitas</t>
  </si>
  <si>
    <t>Jumlah Ekuitas</t>
  </si>
  <si>
    <t>Belanja Modal</t>
  </si>
  <si>
    <t>Marjin Laba Operasi</t>
  </si>
  <si>
    <t>Marjin Laba Bersih</t>
  </si>
  <si>
    <t>PT Sarimelati Kencana Tbk.</t>
  </si>
  <si>
    <t>Ikhtisar Keuangan</t>
  </si>
  <si>
    <t>(Disajikan dalam jutaan Rupiah, kecuali dinyatakan lain)</t>
  </si>
  <si>
    <t>31 Desember 2020</t>
  </si>
  <si>
    <t>31 Desember 2021</t>
  </si>
  <si>
    <t>31 Desember 2022</t>
  </si>
  <si>
    <t>31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</si>
</sst>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1" xfId="0" applyFont="1" applyBorder="1"/>
    <xf numFmtId="164" fontId="3" fillId="0" borderId="1" xfId="1" applyNumberFormat="1" applyFont="1" applyBorder="1"/>
    <xf numFmtId="164" fontId="3" fillId="0" borderId="2" xfId="1" applyNumberFormat="1" applyFont="1" applyBorder="1"/>
    <xf numFmtId="164" fontId="3" fillId="0" borderId="0" xfId="1" applyNumberFormat="1" applyFont="1"/>
    <xf numFmtId="164" fontId="3" fillId="0" borderId="1" xfId="0" applyNumberFormat="1" applyFont="1" applyBorder="1"/>
    <xf numFmtId="9" fontId="3" fillId="0" borderId="2" xfId="2" applyFont="1" applyBorder="1"/>
    <xf numFmtId="43" fontId="3" fillId="0" borderId="2" xfId="1" applyFont="1" applyBorder="1"/>
    <xf numFmtId="0" fontId="6" fillId="0" borderId="0" xfId="0" applyFont="1"/>
    <xf numFmtId="0" fontId="4" fillId="2" borderId="3" xfId="0" applyFont="1" applyFill="1" applyBorder="1" applyAlignment="1">
      <alignment horizontal="center" vertical="center"/>
    </xf>
    <xf numFmtId="164" fontId="3" fillId="0" borderId="4" xfId="1" applyNumberFormat="1" applyFont="1" applyBorder="1"/>
    <xf numFmtId="43" fontId="3" fillId="0" borderId="4" xfId="1" applyFont="1" applyBorder="1"/>
    <xf numFmtId="0" fontId="4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2" fillId="0" borderId="7" xfId="0" applyFont="1" applyBorder="1"/>
    <xf numFmtId="0" fontId="5" fillId="0" borderId="7" xfId="0" applyFont="1" applyBorder="1"/>
    <xf numFmtId="164" fontId="3" fillId="0" borderId="9" xfId="1" applyNumberFormat="1" applyFont="1" applyBorder="1"/>
    <xf numFmtId="164" fontId="3" fillId="0" borderId="10" xfId="1" applyNumberFormat="1" applyFont="1" applyBorder="1"/>
    <xf numFmtId="164" fontId="2" fillId="0" borderId="11" xfId="1" applyNumberFormat="1" applyFont="1" applyBorder="1"/>
    <xf numFmtId="164" fontId="3" fillId="0" borderId="12" xfId="1" applyNumberFormat="1" applyFont="1" applyBorder="1"/>
    <xf numFmtId="15" fontId="4" fillId="2" borderId="3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rimelatikencana-my.sharepoint.com/personal/andromeda_pizzahut_co_id/Documents/Documents/1PIZZA%20HUT/Financial%20Report/Released%20FS%20-%20SMK_2023/FY23/Ratios%20-%20Dec23.xlsx" TargetMode="External"/><Relationship Id="rId1" Type="http://schemas.openxmlformats.org/officeDocument/2006/relationships/externalLinkPath" Target="Released%20FS%20-%20SMK_2023/FY23/Ratios%20-%20Dec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khtisar Data Keuangan Penting"/>
      <sheetName val="Sheet2"/>
      <sheetName val="PL"/>
      <sheetName val="Capex"/>
      <sheetName val="Sales"/>
      <sheetName val="Debt"/>
      <sheetName val="Info Saham"/>
      <sheetName val="Inventory"/>
      <sheetName val="Share Performance"/>
      <sheetName val="ASSETS"/>
      <sheetName val="LIABILITIES"/>
      <sheetName val="EQUITY"/>
      <sheetName val="REVENUE"/>
      <sheetName val="COGS"/>
      <sheetName val="CF"/>
      <sheetName val="Sheet1"/>
    </sheetNames>
    <sheetDataSet>
      <sheetData sheetId="0">
        <row r="25">
          <cell r="Z25">
            <v>391140226492</v>
          </cell>
        </row>
        <row r="31">
          <cell r="Z31">
            <v>2347.4932497959999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topLeftCell="A14" zoomScale="60" zoomScaleNormal="60" workbookViewId="0">
      <selection activeCell="B40" sqref="B40"/>
    </sheetView>
  </sheetViews>
  <sheetFormatPr defaultColWidth="9.1796875" defaultRowHeight="15.5" x14ac:dyDescent="0.35"/>
  <cols>
    <col min="1" max="1" width="75" style="1" customWidth="1"/>
    <col min="2" max="6" width="21.453125" style="1" customWidth="1"/>
    <col min="7" max="7" width="19" style="1" bestFit="1" customWidth="1"/>
    <col min="8" max="16384" width="9.1796875" style="1"/>
  </cols>
  <sheetData>
    <row r="1" spans="1:6" ht="18.5" x14ac:dyDescent="0.45">
      <c r="A1" s="9" t="s">
        <v>32</v>
      </c>
    </row>
    <row r="2" spans="1:6" ht="18.5" x14ac:dyDescent="0.45">
      <c r="A2" s="9" t="s">
        <v>33</v>
      </c>
    </row>
    <row r="3" spans="1:6" ht="18.5" x14ac:dyDescent="0.45">
      <c r="A3" s="9" t="s">
        <v>34</v>
      </c>
    </row>
    <row r="4" spans="1:6" ht="16" thickBot="1" x14ac:dyDescent="0.4"/>
    <row r="5" spans="1:6" ht="31" x14ac:dyDescent="0.35">
      <c r="A5" s="13" t="s">
        <v>6</v>
      </c>
      <c r="B5" s="10">
        <v>2024</v>
      </c>
      <c r="C5" s="10">
        <v>2023</v>
      </c>
      <c r="D5" s="10">
        <v>2022</v>
      </c>
      <c r="E5" s="10">
        <v>2021</v>
      </c>
      <c r="F5" s="10">
        <v>2020</v>
      </c>
    </row>
    <row r="6" spans="1:6" x14ac:dyDescent="0.35">
      <c r="A6" s="14" t="s">
        <v>0</v>
      </c>
      <c r="B6" s="3">
        <v>2798983.3423540001</v>
      </c>
      <c r="C6" s="3">
        <v>3543982.915761</v>
      </c>
      <c r="D6" s="3">
        <v>3612319.0396400001</v>
      </c>
      <c r="E6" s="3">
        <v>3418811</v>
      </c>
      <c r="F6" s="3">
        <f>3458405977840/1000000</f>
        <v>3458405.9778399998</v>
      </c>
    </row>
    <row r="7" spans="1:6" x14ac:dyDescent="0.35">
      <c r="A7" s="15" t="s">
        <v>1</v>
      </c>
      <c r="B7" s="4">
        <v>1933369.81537</v>
      </c>
      <c r="C7" s="4">
        <v>2359891.3805809999</v>
      </c>
      <c r="D7" s="4">
        <v>2428876.919981</v>
      </c>
      <c r="E7" s="4">
        <v>2249046</v>
      </c>
      <c r="F7" s="4">
        <f>2263015330204/1000000</f>
        <v>2263015.3302040002</v>
      </c>
    </row>
    <row r="8" spans="1:6" x14ac:dyDescent="0.35">
      <c r="A8" s="15" t="s">
        <v>2</v>
      </c>
      <c r="B8" s="4">
        <v>-44408.648027000003</v>
      </c>
      <c r="C8" s="4">
        <v>-40182.183950999999</v>
      </c>
      <c r="D8" s="4">
        <v>15789.138542999999</v>
      </c>
      <c r="E8" s="4">
        <v>70282.631236999994</v>
      </c>
      <c r="F8" s="4">
        <f>-61162611428/1000000</f>
        <v>-61162.611427999997</v>
      </c>
    </row>
    <row r="9" spans="1:6" x14ac:dyDescent="0.35">
      <c r="A9" s="15" t="s">
        <v>3</v>
      </c>
      <c r="B9" s="4">
        <v>362890.630381</v>
      </c>
      <c r="C9" s="4">
        <v>376498.260962</v>
      </c>
      <c r="D9" s="4">
        <v>404098.305108</v>
      </c>
      <c r="E9" s="4">
        <v>455176.23145700002</v>
      </c>
      <c r="F9" s="4">
        <v>306591.331099</v>
      </c>
    </row>
    <row r="10" spans="1:6" x14ac:dyDescent="0.35">
      <c r="A10" s="15" t="s">
        <v>4</v>
      </c>
      <c r="B10" s="4">
        <v>-72835.122805999999</v>
      </c>
      <c r="C10" s="4">
        <v>-96224.827283000006</v>
      </c>
      <c r="D10" s="4">
        <v>-23456.287257</v>
      </c>
      <c r="E10" s="4">
        <v>49986.602500000001</v>
      </c>
      <c r="F10" s="4">
        <f>-93519909374/1000000</f>
        <v>-93519.909373999995</v>
      </c>
    </row>
    <row r="11" spans="1:6" x14ac:dyDescent="0.35">
      <c r="A11" s="15" t="s">
        <v>5</v>
      </c>
      <c r="B11" s="4">
        <v>-57692</v>
      </c>
      <c r="C11" s="4">
        <v>-96645</v>
      </c>
      <c r="D11" s="4">
        <v>8151</v>
      </c>
      <c r="E11" s="4">
        <v>80532</v>
      </c>
      <c r="F11" s="4">
        <f>-91349435450/1000000</f>
        <v>-91349.435450000004</v>
      </c>
    </row>
    <row r="12" spans="1:6" x14ac:dyDescent="0.35">
      <c r="A12" s="15" t="s">
        <v>7</v>
      </c>
      <c r="B12" s="4">
        <v>3021875000</v>
      </c>
      <c r="C12" s="4">
        <v>3021875000</v>
      </c>
      <c r="D12" s="4">
        <v>3021875000</v>
      </c>
      <c r="E12" s="4">
        <v>3021875000</v>
      </c>
      <c r="F12" s="4">
        <v>3021875000</v>
      </c>
    </row>
    <row r="13" spans="1:6" ht="16" thickBot="1" x14ac:dyDescent="0.4">
      <c r="A13" s="16" t="s">
        <v>8</v>
      </c>
      <c r="B13" s="11">
        <v>-24.23</v>
      </c>
      <c r="C13" s="11">
        <v>-32</v>
      </c>
      <c r="D13" s="11">
        <v>-7.8</v>
      </c>
      <c r="E13" s="11">
        <v>20.22</v>
      </c>
      <c r="F13" s="11">
        <v>-31</v>
      </c>
    </row>
    <row r="14" spans="1:6" ht="16" thickBot="1" x14ac:dyDescent="0.4"/>
    <row r="15" spans="1:6" x14ac:dyDescent="0.35">
      <c r="A15" s="13" t="s">
        <v>9</v>
      </c>
      <c r="B15" s="24" t="s">
        <v>38</v>
      </c>
      <c r="C15" s="24" t="s">
        <v>38</v>
      </c>
      <c r="D15" s="24" t="s">
        <v>37</v>
      </c>
      <c r="E15" s="24" t="s">
        <v>36</v>
      </c>
      <c r="F15" s="24" t="s">
        <v>35</v>
      </c>
    </row>
    <row r="16" spans="1:6" x14ac:dyDescent="0.35">
      <c r="A16" s="17" t="s">
        <v>10</v>
      </c>
      <c r="B16" s="2"/>
      <c r="C16" s="2"/>
      <c r="D16" s="2"/>
      <c r="E16" s="2"/>
      <c r="F16" s="2"/>
    </row>
    <row r="17" spans="1:7" x14ac:dyDescent="0.35">
      <c r="A17" s="15" t="s">
        <v>11</v>
      </c>
      <c r="B17" s="4">
        <v>349673.85879299999</v>
      </c>
      <c r="C17" s="4">
        <f>'[1]Ikhtisar Data Keuangan Penting'!$Z$25/1000000</f>
        <v>391140.22649199999</v>
      </c>
      <c r="D17" s="4">
        <v>461802</v>
      </c>
      <c r="E17" s="4">
        <v>442061</v>
      </c>
      <c r="F17" s="4">
        <f>400360861111/1000000</f>
        <v>400360.86111100001</v>
      </c>
    </row>
    <row r="18" spans="1:7" x14ac:dyDescent="0.35">
      <c r="A18" s="15" t="s">
        <v>12</v>
      </c>
      <c r="B18" s="20">
        <v>1785997</v>
      </c>
      <c r="C18" s="20">
        <f>'[1]Ikhtisar Data Keuangan Penting'!$Z$31*1000-C17</f>
        <v>1956353.0233039998</v>
      </c>
      <c r="D18" s="20">
        <v>2047796</v>
      </c>
      <c r="E18" s="20">
        <v>1773583</v>
      </c>
      <c r="F18" s="20">
        <f>1830905477344/1000000</f>
        <v>1830905.477344</v>
      </c>
    </row>
    <row r="19" spans="1:7" ht="16" thickBot="1" x14ac:dyDescent="0.4">
      <c r="A19" s="18" t="s">
        <v>26</v>
      </c>
      <c r="B19" s="22">
        <f>SUM(B17:B18)</f>
        <v>2135670.8587929998</v>
      </c>
      <c r="C19" s="22">
        <f>SUM(C17:C18)</f>
        <v>2347493.2497959998</v>
      </c>
      <c r="D19" s="22">
        <f>SUM(D17:D18)</f>
        <v>2509598</v>
      </c>
      <c r="E19" s="22">
        <v>2215644</v>
      </c>
      <c r="F19" s="22">
        <f>SUM(F17:F18)</f>
        <v>2231266.338455</v>
      </c>
    </row>
    <row r="20" spans="1:7" x14ac:dyDescent="0.35">
      <c r="A20" s="15"/>
      <c r="B20" s="21"/>
      <c r="C20" s="21"/>
      <c r="D20" s="21"/>
      <c r="E20" s="21"/>
      <c r="F20" s="21"/>
    </row>
    <row r="21" spans="1:7" x14ac:dyDescent="0.35">
      <c r="A21" s="19" t="s">
        <v>13</v>
      </c>
      <c r="B21" s="4"/>
      <c r="C21" s="4"/>
      <c r="D21" s="4"/>
      <c r="E21" s="4"/>
      <c r="F21" s="4"/>
    </row>
    <row r="22" spans="1:7" x14ac:dyDescent="0.35">
      <c r="A22" s="15" t="s">
        <v>14</v>
      </c>
      <c r="B22" s="4">
        <v>627244.50874800002</v>
      </c>
      <c r="C22" s="4">
        <v>638343.01299399999</v>
      </c>
      <c r="D22" s="4">
        <v>757912</v>
      </c>
      <c r="E22" s="4">
        <v>474684</v>
      </c>
      <c r="F22" s="4">
        <f>481250468179/1000000</f>
        <v>481250.46817900002</v>
      </c>
    </row>
    <row r="23" spans="1:7" x14ac:dyDescent="0.35">
      <c r="A23" s="15" t="s">
        <v>15</v>
      </c>
      <c r="B23" s="4">
        <v>489843.07408300001</v>
      </c>
      <c r="C23" s="4">
        <v>632874.21310400008</v>
      </c>
      <c r="D23" s="4">
        <v>578765</v>
      </c>
      <c r="E23" s="4">
        <v>575617</v>
      </c>
      <c r="F23" s="4">
        <f>599648060157/1000000</f>
        <v>599648.06015699997</v>
      </c>
    </row>
    <row r="24" spans="1:7" x14ac:dyDescent="0.35">
      <c r="A24" s="15" t="s">
        <v>28</v>
      </c>
      <c r="B24" s="20">
        <v>1018583</v>
      </c>
      <c r="C24" s="20">
        <v>1076276.023698</v>
      </c>
      <c r="D24" s="20">
        <v>1172921</v>
      </c>
      <c r="E24" s="20">
        <v>1165343</v>
      </c>
      <c r="F24" s="20">
        <f>1150367810119/1000000</f>
        <v>1150367.810119</v>
      </c>
    </row>
    <row r="25" spans="1:7" ht="16" thickBot="1" x14ac:dyDescent="0.4">
      <c r="A25" s="18" t="s">
        <v>27</v>
      </c>
      <c r="B25" s="22">
        <f>SUM(B22:B24)</f>
        <v>2135670.582831</v>
      </c>
      <c r="C25" s="22">
        <f>SUM(C22:C24)</f>
        <v>2347493.2497960003</v>
      </c>
      <c r="D25" s="22">
        <f>SUM(D22:D24)</f>
        <v>2509598</v>
      </c>
      <c r="E25" s="22">
        <v>2215644</v>
      </c>
      <c r="F25" s="22">
        <f>SUM(F22:F24)</f>
        <v>2231266.338455</v>
      </c>
    </row>
    <row r="26" spans="1:7" ht="16" thickBot="1" x14ac:dyDescent="0.4">
      <c r="A26" s="16"/>
      <c r="B26" s="23"/>
      <c r="C26" s="23"/>
      <c r="D26" s="23"/>
      <c r="E26" s="23"/>
      <c r="F26" s="23"/>
    </row>
    <row r="27" spans="1:7" ht="16" thickBot="1" x14ac:dyDescent="0.4">
      <c r="B27" s="5"/>
      <c r="C27" s="5"/>
      <c r="D27" s="5"/>
      <c r="E27" s="5"/>
      <c r="F27" s="5"/>
    </row>
    <row r="28" spans="1:7" x14ac:dyDescent="0.35">
      <c r="A28" s="13" t="s">
        <v>16</v>
      </c>
      <c r="B28" s="10">
        <v>2023</v>
      </c>
      <c r="C28" s="10">
        <v>2023</v>
      </c>
      <c r="D28" s="10">
        <v>2022</v>
      </c>
      <c r="E28" s="10">
        <v>2021</v>
      </c>
      <c r="F28" s="10">
        <v>2020</v>
      </c>
    </row>
    <row r="29" spans="1:7" x14ac:dyDescent="0.35">
      <c r="A29" s="14" t="s">
        <v>17</v>
      </c>
      <c r="B29" s="6">
        <f>B17-B22</f>
        <v>-277570.64995500003</v>
      </c>
      <c r="C29" s="6">
        <f>C17-C22</f>
        <v>-247202.786502</v>
      </c>
      <c r="D29" s="6">
        <f>D17-D22</f>
        <v>-296110</v>
      </c>
      <c r="E29" s="6">
        <v>-32623</v>
      </c>
      <c r="F29" s="6">
        <f>F17-F22</f>
        <v>-80889.607068000012</v>
      </c>
    </row>
    <row r="30" spans="1:7" x14ac:dyDescent="0.35">
      <c r="A30" s="15" t="s">
        <v>29</v>
      </c>
      <c r="B30" s="4">
        <v>77499</v>
      </c>
      <c r="C30" s="4">
        <v>182724.801542</v>
      </c>
      <c r="D30" s="4">
        <v>319090</v>
      </c>
      <c r="E30" s="4">
        <v>223943</v>
      </c>
      <c r="F30" s="4">
        <f>139332578979/1000000</f>
        <v>139332.57897900001</v>
      </c>
      <c r="G30" s="5"/>
    </row>
    <row r="31" spans="1:7" x14ac:dyDescent="0.35">
      <c r="A31" s="15" t="s">
        <v>18</v>
      </c>
      <c r="B31" s="7">
        <f>B7/B6</f>
        <v>0.69074002196240225</v>
      </c>
      <c r="C31" s="7">
        <f>C7/C6</f>
        <v>0.6658867823786504</v>
      </c>
      <c r="D31" s="7">
        <f>D7/D6</f>
        <v>0.6723871544366854</v>
      </c>
      <c r="E31" s="7">
        <v>0.65784449622982966</v>
      </c>
      <c r="F31" s="7">
        <f>F7/F6</f>
        <v>0.6543521335275394</v>
      </c>
      <c r="G31" s="5"/>
    </row>
    <row r="32" spans="1:7" x14ac:dyDescent="0.35">
      <c r="A32" s="15" t="s">
        <v>30</v>
      </c>
      <c r="B32" s="7">
        <f>B8/B6</f>
        <v>-1.5865992253334189E-2</v>
      </c>
      <c r="C32" s="7">
        <f>C8/C6</f>
        <v>-1.1338142679046091E-2</v>
      </c>
      <c r="D32" s="7">
        <f>D8/D6</f>
        <v>4.3709147419530052E-3</v>
      </c>
      <c r="E32" s="7">
        <v>2.386531457866492E-2</v>
      </c>
      <c r="F32" s="7">
        <f>F8/F6</f>
        <v>-1.7685202899805314E-2</v>
      </c>
      <c r="G32" s="5"/>
    </row>
    <row r="33" spans="1:7" x14ac:dyDescent="0.35">
      <c r="A33" s="15" t="s">
        <v>31</v>
      </c>
      <c r="B33" s="7">
        <f>B10/B6</f>
        <v>-2.6021992236918506E-2</v>
      </c>
      <c r="C33" s="7">
        <f>C10/C6</f>
        <v>-2.7151605854267395E-2</v>
      </c>
      <c r="D33" s="7">
        <f>D10/D6</f>
        <v>-6.493415171694699E-3</v>
      </c>
      <c r="E33" s="7">
        <v>1.7774893084174587E-2</v>
      </c>
      <c r="F33" s="7">
        <f>F10/F6</f>
        <v>-2.7041333485205599E-2</v>
      </c>
      <c r="G33" s="5"/>
    </row>
    <row r="34" spans="1:7" x14ac:dyDescent="0.35">
      <c r="A34" s="15" t="s">
        <v>19</v>
      </c>
      <c r="B34" s="7">
        <f>B10/B19</f>
        <v>-3.410409544435309E-2</v>
      </c>
      <c r="C34" s="7">
        <f>C10/C19</f>
        <v>-4.0990459628099919E-2</v>
      </c>
      <c r="D34" s="7">
        <f>D10/D19</f>
        <v>-9.3466313158521806E-3</v>
      </c>
      <c r="E34" s="7">
        <v>2.742724011619195E-2</v>
      </c>
      <c r="F34" s="7">
        <f>F10/F19</f>
        <v>-4.1913377960407977E-2</v>
      </c>
    </row>
    <row r="35" spans="1:7" x14ac:dyDescent="0.35">
      <c r="A35" s="15" t="s">
        <v>20</v>
      </c>
      <c r="B35" s="7">
        <f>B10/B24</f>
        <v>-7.1506320845723906E-2</v>
      </c>
      <c r="C35" s="7">
        <f>C10/C24</f>
        <v>-8.9405343205899032E-2</v>
      </c>
      <c r="D35" s="7">
        <f>D10/D24</f>
        <v>-1.999818168231279E-2</v>
      </c>
      <c r="E35" s="7">
        <v>5.2146878644313305E-2</v>
      </c>
      <c r="F35" s="7">
        <f>F10/F24</f>
        <v>-8.1295659137337828E-2</v>
      </c>
    </row>
    <row r="36" spans="1:7" x14ac:dyDescent="0.35">
      <c r="A36" s="15" t="s">
        <v>21</v>
      </c>
      <c r="B36" s="7">
        <f>B9/B6</f>
        <v>0.12965087176110232</v>
      </c>
      <c r="C36" s="7">
        <f>C9/C6</f>
        <v>0.10623591307046537</v>
      </c>
      <c r="D36" s="7">
        <f>D9/D6</f>
        <v>0.11186672624250599</v>
      </c>
      <c r="E36" s="7">
        <v>0.13644626743040197</v>
      </c>
      <c r="F36" s="7">
        <f>F9/F6</f>
        <v>8.865105284443392E-2</v>
      </c>
    </row>
    <row r="37" spans="1:7" x14ac:dyDescent="0.35">
      <c r="A37" s="15" t="s">
        <v>22</v>
      </c>
      <c r="B37" s="8">
        <f>B17/B22</f>
        <v>0.55747615788771132</v>
      </c>
      <c r="C37" s="8">
        <f>C17/C22</f>
        <v>0.61274302143207837</v>
      </c>
      <c r="D37" s="8">
        <f>D17/D22</f>
        <v>0.60930820464644975</v>
      </c>
      <c r="E37" s="8">
        <v>0.93127427931002515</v>
      </c>
      <c r="F37" s="8">
        <f>F17/F22</f>
        <v>0.83191786311589977</v>
      </c>
    </row>
    <row r="38" spans="1:7" x14ac:dyDescent="0.35">
      <c r="A38" s="15" t="s">
        <v>23</v>
      </c>
      <c r="B38" s="8">
        <v>0.45</v>
      </c>
      <c r="C38" s="8">
        <v>0.62</v>
      </c>
      <c r="D38" s="8">
        <v>0.59</v>
      </c>
      <c r="E38" s="8">
        <v>0.3</v>
      </c>
      <c r="F38" s="8">
        <v>0.3</v>
      </c>
    </row>
    <row r="39" spans="1:7" x14ac:dyDescent="0.35">
      <c r="A39" s="15" t="s">
        <v>24</v>
      </c>
      <c r="B39" s="8">
        <f>SUM(B22:B23)/B19</f>
        <v>0.52306167789466185</v>
      </c>
      <c r="C39" s="8">
        <f>SUM(C22:C23)/C19</f>
        <v>0.5415211422688736</v>
      </c>
      <c r="D39" s="8">
        <f>SUM(D22:D23)/D19</f>
        <v>0.53262594248162454</v>
      </c>
      <c r="E39" s="8">
        <v>0.4740386993578391</v>
      </c>
      <c r="F39" s="8">
        <f>SUM(F22:F23)/F19</f>
        <v>0.48443276793412687</v>
      </c>
    </row>
    <row r="40" spans="1:7" ht="16" thickBot="1" x14ac:dyDescent="0.4">
      <c r="A40" s="16" t="s">
        <v>25</v>
      </c>
      <c r="B40" s="12">
        <f>SUM(B22:B23)/B24</f>
        <v>1.0967074679540105</v>
      </c>
      <c r="C40" s="12">
        <f>SUM(C22:C23)/C24</f>
        <v>1.1811256574593174</v>
      </c>
      <c r="D40" s="12">
        <f>SUM(D22:D23)/D24</f>
        <v>1.1396138358849401</v>
      </c>
      <c r="E40" s="12">
        <v>0.90128056718064986</v>
      </c>
      <c r="F40" s="12">
        <f>SUM(F22:F23)/F24</f>
        <v>0.93961124331546286</v>
      </c>
    </row>
  </sheetData>
  <pageMargins left="0.7" right="0.7" top="0.75" bottom="0.75" header="0.3" footer="0.3"/>
  <pageSetup scale="66" fitToHeight="0" orientation="portrait" r:id="rId1"/>
  <ignoredErrors>
    <ignoredError sqref="C39:D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</dc:creator>
  <cp:lastModifiedBy>Andromeda Hermawan Tristanto</cp:lastModifiedBy>
  <cp:lastPrinted>2021-06-14T07:55:32Z</cp:lastPrinted>
  <dcterms:created xsi:type="dcterms:W3CDTF">2019-09-24T01:28:49Z</dcterms:created>
  <dcterms:modified xsi:type="dcterms:W3CDTF">2025-04-08T00:35:09Z</dcterms:modified>
</cp:coreProperties>
</file>